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<sst xmlns="http://schemas.openxmlformats.org/spreadsheetml/2006/main" count="328" uniqueCount="114">
  <si>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</si>
  <si>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</si>
  <si>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</si>
  <si>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</si>
  <si>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</si>
  <si>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</si>
  <si>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</si>
  <si>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</si>
  <si>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</si>
  <si>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</si>
  <si>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</si>
  <si>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</si>
  <si>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</si>
  <si>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</si>
  <si>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</si>
  <si>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</si>
  <si>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</si>
  <si>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</si>
  <si>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</si>
  <si>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</si>
  <si>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</si>
  <si>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</si>
  <si>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</si>
  <si>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</si>
  <si>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</si>
  <si>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</si>
  <si>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</si>
  <si>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</si>
  <si>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</si>
  <si>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</si>
  <si>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</si>
  <si>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</si>
  <si>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</si>
  <si>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</si>
  <si>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</si>
  <si>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</si>
  <si>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</si>
  <si>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</si>
  <si>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</si>
  <si>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</si>
  <si>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</si>
  <si>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</si>
  <si>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</si>
  <si>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</si>
  <si>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</si>
  <si>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</si>
  <si>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</si>
  <si>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</si>
  <si>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</si>
  <si>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</si>
  <si>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</si>
  <si>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</si>
  <si>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</si>
  <si>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</si>
  <si>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</si>
  <si>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</si>
  <si>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</si>
  <si>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</si>
  <si>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</si>
  <si>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</si>
  <si>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</si>
  <si>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</si>
  <si>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</si>
  <si>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</si>
  <si>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</si>
  <si>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</si>
  <si>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</si>
  <si>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</si>
  <si>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</si>
  <si>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</si>
  <si>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</si>
  <si>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</si>
  <si>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</si>
  <si>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</si>
  <si>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</si>
  <si>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</si>
  <si>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</si>
  <si>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</si>
  <si>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</si>
  <si>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</si>
  <si>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</si>
  <si>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</si>
  <si>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</si>
  <si>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</si>
  <si>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</si>
  <si>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</si>
  <si>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</si>
  <si>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</si>
  <si>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</si>
  <si>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</si>
  <si>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</si>
  <si>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</si>
  <si>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</si>
  <si>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</si>
  <si>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</si>
  <si>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</si>
  <si>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</si>
  <si>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</si>
  <si>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</si>
  <si>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</si>
  <si>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</si>
  <si>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</si>
  <si>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</si>
  <si>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</si>
  <si>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</si>
  <si>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</si>
  <si>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</si>
  <si>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</si>
  <si>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</si>
  <si>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станом на 14.08.2019</t>
  </si>
  <si>
    <r>
      <t xml:space="preserve">станом на 14.08.2019р.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</si>
  <si>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</si>
  <si>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14.08.2019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</si>
  <si>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14.08.2019р.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</si>
</sst>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"/>
      <color indexed="8"/>
      <name val="Times New Roman"/>
      <family val="1"/>
    </font>
    <font>
      <sz val="2.15"/>
      <color indexed="8"/>
      <name val="Times New Roman"/>
      <family val="1"/>
    </font>
    <font>
      <sz val="3.05"/>
      <color indexed="8"/>
      <name val="Times New Roman"/>
      <family val="1"/>
    </font>
    <font>
      <sz val="5.2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51032"/>
        <c:crosses val="autoZero"/>
        <c:auto val="0"/>
        <c:lblOffset val="100"/>
        <c:tickLblSkip val="1"/>
        <c:noMultiLvlLbl val="0"/>
      </c:catAx>
      <c:valAx>
        <c:axId val="433510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429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5114505"/>
        <c:axId val="47595090"/>
      </c:bar3DChart>
      <c:catAx>
        <c:axId val="3511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595090"/>
        <c:crosses val="autoZero"/>
        <c:auto val="1"/>
        <c:lblOffset val="100"/>
        <c:tickLblSkip val="1"/>
        <c:noMultiLvlLbl val="0"/>
      </c:catAx>
      <c:valAx>
        <c:axId val="47595090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14505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4614969"/>
        <c:axId val="21772674"/>
      </c:lineChart>
      <c:catAx>
        <c:axId val="546149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2674"/>
        <c:crosses val="autoZero"/>
        <c:auto val="0"/>
        <c:lblOffset val="100"/>
        <c:tickLblSkip val="1"/>
        <c:noMultiLvlLbl val="0"/>
      </c:catAx>
      <c:valAx>
        <c:axId val="2177267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1496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61736339"/>
        <c:axId val="18756140"/>
      </c:lineChart>
      <c:catAx>
        <c:axId val="61736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56140"/>
        <c:crosses val="autoZero"/>
        <c:auto val="0"/>
        <c:lblOffset val="100"/>
        <c:tickLblSkip val="1"/>
        <c:noMultiLvlLbl val="0"/>
      </c:catAx>
      <c:valAx>
        <c:axId val="1875614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7363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34587533"/>
        <c:axId val="42852342"/>
      </c:lineChart>
      <c:catAx>
        <c:axId val="345875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2342"/>
        <c:crosses val="autoZero"/>
        <c:auto val="0"/>
        <c:lblOffset val="100"/>
        <c:tickLblSkip val="1"/>
        <c:noMultiLvlLbl val="0"/>
      </c:catAx>
      <c:valAx>
        <c:axId val="42852342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587533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50126759"/>
        <c:axId val="48487648"/>
      </c:lineChart>
      <c:dateAx>
        <c:axId val="501267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876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48764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12675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33735649"/>
        <c:axId val="35185386"/>
      </c:lineChart>
      <c:dateAx>
        <c:axId val="337356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853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18538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3564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48233019"/>
        <c:axId val="31443988"/>
      </c:lineChart>
      <c:dateAx>
        <c:axId val="482330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439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44398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3301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14560437"/>
        <c:axId val="63935070"/>
      </c:lineChart>
      <c:dateAx>
        <c:axId val="145604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350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93507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6043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14.08.2019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8544719"/>
        <c:axId val="11358152"/>
      </c:bar3DChart>
      <c:catAx>
        <c:axId val="3854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58152"/>
        <c:crosses val="autoZero"/>
        <c:auto val="1"/>
        <c:lblOffset val="100"/>
        <c:tickLblSkip val="1"/>
        <c:noMultiLvlLbl val="0"/>
      </c:catAx>
      <c:valAx>
        <c:axId val="11358152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44719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0067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7682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1 160 761,6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-106,732,0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- 113 425,0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Лист11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9">
        <row r="6">
          <cell r="G6">
            <v>0</v>
          </cell>
          <cell r="K6">
            <v>31912620.28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0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31912.620280000003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5" sqref="F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11">
        <v>0</v>
      </c>
      <c r="V25" s="112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26">
        <v>0</v>
      </c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28">
        <f>SUM(U4:U26)</f>
        <v>0</v>
      </c>
      <c r="V27" s="129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43678</v>
      </c>
      <c r="S32" s="131">
        <f>'[2]залишки'!$G$6/1000</f>
        <v>0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43678</v>
      </c>
      <c r="S42" s="120">
        <f>'[2]залишки'!$K$6/1000</f>
        <v>31912.620280000003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107</v>
      </c>
      <c r="S1" s="138"/>
      <c r="T1" s="138"/>
      <c r="U1" s="138"/>
      <c r="V1" s="138"/>
      <c r="W1" s="139"/>
    </row>
    <row r="2" spans="1:23" ht="15" thickBot="1">
      <c r="A2" s="140" t="s">
        <v>109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110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6978.438888888889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6978.4</v>
      </c>
      <c r="R5" s="69">
        <v>11.9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6978.4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6978.4</v>
      </c>
      <c r="R7" s="71">
        <v>0</v>
      </c>
      <c r="S7" s="72">
        <v>0</v>
      </c>
      <c r="T7" s="73">
        <v>56.55</v>
      </c>
      <c r="U7" s="132">
        <v>2</v>
      </c>
      <c r="V7" s="133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6978.4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6978.4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6978.4</v>
      </c>
      <c r="R10" s="71">
        <v>0</v>
      </c>
      <c r="S10" s="72">
        <v>0</v>
      </c>
      <c r="T10" s="70">
        <v>3.7</v>
      </c>
      <c r="U10" s="111">
        <v>0</v>
      </c>
      <c r="V10" s="112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6978.4</v>
      </c>
      <c r="R11" s="69">
        <v>0</v>
      </c>
      <c r="S11" s="65">
        <v>0</v>
      </c>
      <c r="T11" s="70">
        <v>6.4</v>
      </c>
      <c r="U11" s="111">
        <v>0</v>
      </c>
      <c r="V11" s="112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6978.4</v>
      </c>
      <c r="R12" s="69"/>
      <c r="S12" s="65"/>
      <c r="T12" s="70"/>
      <c r="U12" s="111"/>
      <c r="V12" s="112"/>
      <c r="W12" s="68">
        <f t="shared" si="3"/>
        <v>0</v>
      </c>
    </row>
    <row r="13" spans="1:23" ht="12.75">
      <c r="A13" s="10">
        <v>43691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6978.4</v>
      </c>
      <c r="R13" s="69"/>
      <c r="S13" s="65"/>
      <c r="T13" s="70"/>
      <c r="U13" s="111"/>
      <c r="V13" s="112"/>
      <c r="W13" s="68">
        <f t="shared" si="3"/>
        <v>0</v>
      </c>
    </row>
    <row r="14" spans="1:23" ht="12.75">
      <c r="A14" s="10">
        <v>43692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18600</v>
      </c>
      <c r="P14" s="3">
        <f t="shared" si="1"/>
        <v>0</v>
      </c>
      <c r="Q14" s="2">
        <v>6978.4</v>
      </c>
      <c r="R14" s="69"/>
      <c r="S14" s="65"/>
      <c r="T14" s="74"/>
      <c r="U14" s="111"/>
      <c r="V14" s="112"/>
      <c r="W14" s="68">
        <f t="shared" si="3"/>
        <v>0</v>
      </c>
    </row>
    <row r="15" spans="1:23" ht="12.75">
      <c r="A15" s="10">
        <v>43693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6978.4</v>
      </c>
      <c r="R15" s="69"/>
      <c r="S15" s="65"/>
      <c r="T15" s="74"/>
      <c r="U15" s="111"/>
      <c r="V15" s="112"/>
      <c r="W15" s="68">
        <f t="shared" si="3"/>
        <v>0</v>
      </c>
    </row>
    <row r="16" spans="1:23" ht="12.75">
      <c r="A16" s="10">
        <v>43696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6978.4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43697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6978.4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43698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6978.4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6978.4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6978.4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6978.4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6978.4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6978.4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6978.4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37572.46000000001</v>
      </c>
      <c r="C25" s="85">
        <f t="shared" si="4"/>
        <v>267.62</v>
      </c>
      <c r="D25" s="107">
        <f t="shared" si="4"/>
        <v>267.62</v>
      </c>
      <c r="E25" s="107">
        <f t="shared" si="4"/>
        <v>0</v>
      </c>
      <c r="F25" s="85">
        <f t="shared" si="4"/>
        <v>848.8000000000001</v>
      </c>
      <c r="G25" s="85">
        <f t="shared" si="4"/>
        <v>2296.27</v>
      </c>
      <c r="H25" s="85">
        <f t="shared" si="4"/>
        <v>18974.4</v>
      </c>
      <c r="I25" s="85">
        <f t="shared" si="4"/>
        <v>868.8999999999999</v>
      </c>
      <c r="J25" s="85">
        <f t="shared" si="4"/>
        <v>304.03999999999996</v>
      </c>
      <c r="K25" s="85">
        <f t="shared" si="4"/>
        <v>822.9</v>
      </c>
      <c r="L25" s="85">
        <f t="shared" si="4"/>
        <v>427.8</v>
      </c>
      <c r="M25" s="84">
        <f t="shared" si="4"/>
        <v>422.75999999999993</v>
      </c>
      <c r="N25" s="84">
        <f t="shared" si="4"/>
        <v>62805.95</v>
      </c>
      <c r="O25" s="84">
        <f t="shared" si="4"/>
        <v>173300</v>
      </c>
      <c r="P25" s="86">
        <f>N25/O25</f>
        <v>0.36241171379111364</v>
      </c>
      <c r="Q25" s="2"/>
      <c r="R25" s="75">
        <f>SUM(R4:R24)</f>
        <v>11.9</v>
      </c>
      <c r="S25" s="75">
        <f>SUM(S4:S24)</f>
        <v>0</v>
      </c>
      <c r="T25" s="75">
        <f>SUM(T4:T24)</f>
        <v>66.65</v>
      </c>
      <c r="U25" s="128">
        <f>SUM(U4:U24)</f>
        <v>2</v>
      </c>
      <c r="V25" s="129"/>
      <c r="W25" s="110">
        <f>R25+S25+U25+T25+V25</f>
        <v>80.55000000000001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43691</v>
      </c>
      <c r="S30" s="131">
        <v>0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43691</v>
      </c>
      <c r="S40" s="120">
        <v>31912.620280000003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111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112</v>
      </c>
      <c r="P27" s="161"/>
    </row>
    <row r="28" spans="1:16" ht="30.75" customHeight="1">
      <c r="A28" s="151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серпень!S40</f>
        <v>31912.620280000003</v>
      </c>
      <c r="B29" s="45">
        <v>65070</v>
      </c>
      <c r="C29" s="45">
        <v>1493.56</v>
      </c>
      <c r="D29" s="45">
        <v>24533</v>
      </c>
      <c r="E29" s="45">
        <v>207.72</v>
      </c>
      <c r="F29" s="45">
        <v>12500</v>
      </c>
      <c r="G29" s="45">
        <v>3536.46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5251.74</v>
      </c>
      <c r="N29" s="47">
        <f>M29-L29</f>
        <v>-96867.26</v>
      </c>
      <c r="O29" s="162">
        <f>серпень!S30</f>
        <v>0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702776.4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109944.95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218680.97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26507.97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66670.77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23175.850000000064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1160761.61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5.5">
      <c r="A59" s="76" t="s">
        <v>53</v>
      </c>
      <c r="B59" s="9">
        <f>D29</f>
        <v>24533</v>
      </c>
      <c r="C59" s="9">
        <f>E29</f>
        <v>207.72</v>
      </c>
    </row>
    <row r="60" spans="1:3" ht="12.75">
      <c r="A60" s="76" t="s">
        <v>54</v>
      </c>
      <c r="B60" s="9">
        <f>F29</f>
        <v>12500</v>
      </c>
      <c r="C60" s="9">
        <f>G29</f>
        <v>3536.46</v>
      </c>
    </row>
    <row r="61" spans="1:3" ht="25.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2019-08-14T14:13:53Z</dcterms:modified>
  <cp:category/>
  <cp:version/>
  <cp:contentType/>
  <cp:contentStatus/>
</cp:coreProperties>
</file>